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1er trimestre\CONTABLE\OTROS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5" i="1" l="1"/>
  <c r="J55" i="1"/>
  <c r="H55" i="1"/>
  <c r="F55" i="1"/>
  <c r="E55" i="1"/>
  <c r="D55" i="1"/>
  <c r="F50" i="1"/>
  <c r="K50" i="1" s="1"/>
  <c r="F49" i="1"/>
  <c r="K49" i="1" s="1"/>
  <c r="K48" i="1" s="1"/>
  <c r="J48" i="1"/>
  <c r="I48" i="1"/>
  <c r="H48" i="1"/>
  <c r="G48" i="1"/>
  <c r="F48" i="1"/>
  <c r="E48" i="1"/>
  <c r="D48" i="1"/>
  <c r="K46" i="1"/>
  <c r="J46" i="1"/>
  <c r="I46" i="1"/>
  <c r="H46" i="1"/>
  <c r="G46" i="1"/>
  <c r="F46" i="1"/>
  <c r="E46" i="1"/>
  <c r="D46" i="1"/>
  <c r="F45" i="1"/>
  <c r="K45" i="1" s="1"/>
  <c r="F44" i="1"/>
  <c r="K44" i="1" s="1"/>
  <c r="F43" i="1"/>
  <c r="K43" i="1" s="1"/>
  <c r="F42" i="1"/>
  <c r="K42" i="1" s="1"/>
  <c r="J41" i="1"/>
  <c r="I41" i="1"/>
  <c r="H41" i="1"/>
  <c r="G41" i="1"/>
  <c r="F41" i="1"/>
  <c r="E41" i="1"/>
  <c r="D41" i="1"/>
  <c r="F40" i="1"/>
  <c r="K40" i="1" s="1"/>
  <c r="J39" i="1"/>
  <c r="H39" i="1"/>
  <c r="F39" i="1"/>
  <c r="K39" i="1" s="1"/>
  <c r="E39" i="1"/>
  <c r="D39" i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F32" i="1"/>
  <c r="K32" i="1" s="1"/>
  <c r="F31" i="1"/>
  <c r="K31" i="1" s="1"/>
  <c r="F30" i="1"/>
  <c r="K30" i="1" s="1"/>
  <c r="J29" i="1"/>
  <c r="H29" i="1"/>
  <c r="F29" i="1"/>
  <c r="K29" i="1" s="1"/>
  <c r="E29" i="1"/>
  <c r="D29" i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F21" i="1"/>
  <c r="K21" i="1" s="1"/>
  <c r="F20" i="1"/>
  <c r="F19" i="1" s="1"/>
  <c r="J19" i="1"/>
  <c r="I19" i="1"/>
  <c r="H19" i="1"/>
  <c r="G19" i="1"/>
  <c r="E19" i="1"/>
  <c r="D19" i="1"/>
  <c r="F17" i="1"/>
  <c r="I17" i="1" s="1"/>
  <c r="F16" i="1"/>
  <c r="I16" i="1" s="1"/>
  <c r="I10" i="1" s="1"/>
  <c r="I51" i="1" s="1"/>
  <c r="F15" i="1"/>
  <c r="K15" i="1" s="1"/>
  <c r="F14" i="1"/>
  <c r="K14" i="1" s="1"/>
  <c r="F13" i="1"/>
  <c r="K13" i="1" s="1"/>
  <c r="F12" i="1"/>
  <c r="K12" i="1" s="1"/>
  <c r="F11" i="1"/>
  <c r="K11" i="1" s="1"/>
  <c r="K10" i="1" s="1"/>
  <c r="J10" i="1"/>
  <c r="J51" i="1" s="1"/>
  <c r="H10" i="1"/>
  <c r="H51" i="1" s="1"/>
  <c r="G10" i="1"/>
  <c r="G51" i="1" s="1"/>
  <c r="F10" i="1"/>
  <c r="F51" i="1" s="1"/>
  <c r="E10" i="1"/>
  <c r="E51" i="1" s="1"/>
  <c r="D10" i="1"/>
  <c r="D51" i="1" s="1"/>
  <c r="K41" i="1" l="1"/>
  <c r="K20" i="1"/>
  <c r="K19" i="1" s="1"/>
  <c r="K51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<sst xmlns="http://schemas.openxmlformats.org/spreadsheetml/2006/main" count="65" uniqueCount="65">
  <si>
    <t>Bajo protesta de decir verdad declaramos que los Estados Financieros y sus Notas son razonablemente correctos y responsabilidad del emisor</t>
  </si>
  <si>
    <t>LIC KARLA ALEJANDRINA LANUZA HERNANDEZ</t>
  </si>
  <si>
    <t>SUBDIRECTOR DE FINANZAS Y ADMINISTRACION</t>
  </si>
  <si>
    <t>ESTADO ANALÍTICO DEL EJERCICIO DEL PRESUPUESTO DE EGRESOS</t>
  </si>
  <si>
    <t>CLASIFICACIÓN POR OBJETO DEL GASTO (CAPÍTULO Y CONCEPTO)</t>
  </si>
  <si>
    <t>Del 1 de Enero al 31 de Marzo de 2018</t>
  </si>
  <si>
    <t>Ente Público:</t>
  </si>
  <si>
    <t>INSTITUTO TECNOLOGICO SUPERIOR DE SALVATIERRA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</si>
  <si>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</si>
  <si>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</si>
  <si>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</si>
  <si>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</si>
  <si>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</si>
  <si>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</si>
  <si>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</si>
  <si>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</si>
  <si>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</si>
  <si>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</si>
  <si>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</si>
  <si>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</si>
  <si>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</si>
  <si>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</si>
  <si>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</si>
  <si>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</si>
  <si>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</si>
  <si>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</si>
  <si>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</si>
  <si>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</si>
  <si>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</si>
  <si>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</si>
  <si>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</si>
  <si>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</si>
  <si>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</si>
  <si>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</si>
  <si>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</si>
  <si>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</si>
  <si>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</si>
  <si>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</si>
  <si>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</si>
  <si>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</si>
  <si>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</si>
  <si>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</si>
  <si>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</si>
  <si>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</si>
  <si>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</si>
  <si>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</si>
  <si>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</si>
  <si>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</si>
  <si>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</si>
  <si>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Ayudas sociales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</si>
  <si>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</si>
  <si>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</si>
  <si>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</si>
  <si>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</si>
  <si>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Maquinaria, otros equipos y herramientas</t>
  </si>
  <si>
    <t>Inversion publica</t>
  </si>
  <si>
    <t>Obra pública en bienes propios</t>
  </si>
  <si>
    <t>Inversiones financieras y otras provisiones</t>
  </si>
  <si>
    <t>Provisiones para contingencias y otras erogaciones especiales</t>
  </si>
  <si>
    <t>Equipo de Comunicación y Telecomunicación</t>
  </si>
  <si>
    <t>Total del Gasto</t>
  </si>
  <si>
    <t xml:space="preserve">                _________________________________________</t>
  </si>
  <si>
    <t xml:space="preserve">                                   __________________________________________</t>
  </si>
  <si>
    <t>CP RAMIRO CONTRERAS RODRIGUEZ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</si>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</sst>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3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Border="1" applyAlignment="1">
      <alignment horizontal="center"/>
    </xf>
    <xf numFmtId="0" fontId="4" fillId="0" borderId="0" xfId="0" applyFont="1"/>
    <xf numFmtId="0" fontId="5" fillId="2" borderId="0" xfId="0" applyFont="1" applyFill="1" applyBorder="1" applyAlignment="1">
      <alignment horizontal="right"/>
    </xf>
    <xf numFmtId="0" fontId="5" fillId="2" borderId="4" xfId="0" applyNumberFormat="1" applyFont="1" applyFill="1" applyBorder="1" applyAlignment="1" applyProtection="1">
      <alignment horizontal="center"/>
      <protection locked="0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43" fontId="7" fillId="2" borderId="6" xfId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43" fontId="4" fillId="2" borderId="6" xfId="1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2" borderId="0" xfId="0" applyFont="1" applyFill="1"/>
    <xf numFmtId="0" fontId="7" fillId="2" borderId="7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43" fontId="7" fillId="2" borderId="2" xfId="1" applyFont="1" applyFill="1" applyBorder="1" applyAlignment="1">
      <alignment vertical="center" wrapText="1"/>
    </xf>
    <xf numFmtId="0" fontId="7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EJERCICIO%202018/INFORMACION%20FINANCIERA/ENERO-MARZO/Formatos%20Fros%20y%20Pptale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INF ADICIONA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8"/>
  <sheetViews>
    <sheetView tabSelected="1" workbookViewId="0">
      <selection sqref="A1:XFD1048576"/>
    </sheetView>
  </sheetViews>
  <sheetFormatPr baseColWidth="10" defaultRowHeight="12.75" x14ac:dyDescent="0.2"/>
  <cols>
    <col min="1" max="1" width="2.42578125" style="2" customWidth="1"/>
    <col min="2" max="2" width="4.5703125" style="4" customWidth="1"/>
    <col min="3" max="3" width="57.28515625" style="4" customWidth="1"/>
    <col min="4" max="4" width="13.85546875" style="4" bestFit="1" customWidth="1"/>
    <col min="5" max="5" width="14.42578125" style="4" bestFit="1" customWidth="1"/>
    <col min="6" max="6" width="15.140625" style="4" customWidth="1"/>
    <col min="7" max="7" width="13.140625" style="4" customWidth="1"/>
    <col min="8" max="9" width="12.7109375" style="4" customWidth="1"/>
    <col min="10" max="10" width="13.140625" style="4" bestFit="1" customWidth="1"/>
    <col min="11" max="11" width="13.85546875" style="4" bestFit="1" customWidth="1"/>
    <col min="12" max="12" width="3.7109375" style="2" customWidth="1"/>
    <col min="13" max="16384" width="11.42578125" style="4"/>
  </cols>
  <sheetData>
    <row r="1" spans="2:11" ht="14.25" customHeight="1" x14ac:dyDescent="0.2">
      <c r="B1" s="3" t="s">
        <v>3</v>
      </c>
      <c r="C1" s="3"/>
      <c r="D1" s="3"/>
      <c r="E1" s="3"/>
      <c r="F1" s="3"/>
      <c r="G1" s="3"/>
      <c r="H1" s="3"/>
      <c r="I1" s="3"/>
      <c r="J1" s="3"/>
      <c r="K1" s="3"/>
    </row>
    <row r="2" spans="2:11" ht="14.25" customHeight="1" x14ac:dyDescent="0.2">
      <c r="B2" s="3" t="s">
        <v>4</v>
      </c>
      <c r="C2" s="3"/>
      <c r="D2" s="3"/>
      <c r="E2" s="3"/>
      <c r="F2" s="3"/>
      <c r="G2" s="3"/>
      <c r="H2" s="3"/>
      <c r="I2" s="3"/>
      <c r="J2" s="3"/>
      <c r="K2" s="3"/>
    </row>
    <row r="3" spans="2:11" ht="14.25" customHeight="1" x14ac:dyDescent="0.2">
      <c r="B3" s="3" t="s">
        <v>5</v>
      </c>
      <c r="C3" s="3"/>
      <c r="D3" s="3"/>
      <c r="E3" s="3"/>
      <c r="F3" s="3"/>
      <c r="G3" s="3"/>
      <c r="H3" s="3"/>
      <c r="I3" s="3"/>
      <c r="J3" s="3"/>
      <c r="K3" s="3"/>
    </row>
    <row r="4" spans="2:11" s="2" customFormat="1" ht="6.75" customHeight="1" x14ac:dyDescent="0.2"/>
    <row r="5" spans="2:11" s="2" customFormat="1" ht="18" customHeight="1" x14ac:dyDescent="0.25">
      <c r="C5" s="5" t="s">
        <v>6</v>
      </c>
      <c r="D5" s="6" t="s">
        <v>7</v>
      </c>
      <c r="E5" s="6"/>
      <c r="F5" s="6"/>
      <c r="G5" s="6"/>
      <c r="H5" s="6"/>
      <c r="I5"/>
      <c r="J5"/>
    </row>
    <row r="6" spans="2:11" s="2" customFormat="1" ht="6.75" customHeight="1" x14ac:dyDescent="0.2"/>
    <row r="7" spans="2:11" x14ac:dyDescent="0.2">
      <c r="B7" s="7" t="s">
        <v>8</v>
      </c>
      <c r="C7" s="7"/>
      <c r="D7" s="8" t="s">
        <v>9</v>
      </c>
      <c r="E7" s="8"/>
      <c r="F7" s="8"/>
      <c r="G7" s="8"/>
      <c r="H7" s="8"/>
      <c r="I7" s="8"/>
      <c r="J7" s="8"/>
      <c r="K7" s="8" t="s">
        <v>10</v>
      </c>
    </row>
    <row r="8" spans="2:11" ht="25.5" x14ac:dyDescent="0.2">
      <c r="B8" s="7"/>
      <c r="C8" s="7"/>
      <c r="D8" s="9" t="s">
        <v>11</v>
      </c>
      <c r="E8" s="9" t="s">
        <v>12</v>
      </c>
      <c r="F8" s="9" t="s">
        <v>13</v>
      </c>
      <c r="G8" s="9" t="s">
        <v>14</v>
      </c>
      <c r="H8" s="9" t="s">
        <v>15</v>
      </c>
      <c r="I8" s="9" t="s">
        <v>16</v>
      </c>
      <c r="J8" s="9" t="s">
        <v>17</v>
      </c>
      <c r="K8" s="8"/>
    </row>
    <row r="9" spans="2:11" ht="11.25" customHeight="1" x14ac:dyDescent="0.2">
      <c r="B9" s="7"/>
      <c r="C9" s="7"/>
      <c r="D9" s="9">
        <v>1</v>
      </c>
      <c r="E9" s="9">
        <v>2</v>
      </c>
      <c r="F9" s="9" t="s">
        <v>18</v>
      </c>
      <c r="G9" s="9">
        <v>4</v>
      </c>
      <c r="H9" s="9">
        <v>5</v>
      </c>
      <c r="I9" s="9">
        <v>6</v>
      </c>
      <c r="J9" s="9">
        <v>7</v>
      </c>
      <c r="K9" s="9" t="s">
        <v>19</v>
      </c>
    </row>
    <row r="10" spans="2:11" x14ac:dyDescent="0.2">
      <c r="B10" s="10" t="s">
        <v>20</v>
      </c>
      <c r="C10" s="11"/>
      <c r="D10" s="12">
        <f>SUM(D11:D17)</f>
        <v>15608017</v>
      </c>
      <c r="E10" s="12">
        <f t="shared" ref="E10:K10" si="0">SUM(E11:E17)</f>
        <v>15258017</v>
      </c>
      <c r="F10" s="12">
        <f t="shared" si="0"/>
        <v>30866034</v>
      </c>
      <c r="G10" s="12">
        <f t="shared" si="0"/>
        <v>6250641.1100000003</v>
      </c>
      <c r="H10" s="12">
        <f t="shared" si="0"/>
        <v>6236813.1100000003</v>
      </c>
      <c r="I10" s="12">
        <f t="shared" si="0"/>
        <v>6236813.1100000003</v>
      </c>
      <c r="J10" s="12">
        <f t="shared" si="0"/>
        <v>6236813.1100000003</v>
      </c>
      <c r="K10" s="12">
        <f t="shared" si="0"/>
        <v>24629220.890000001</v>
      </c>
    </row>
    <row r="11" spans="2:11" x14ac:dyDescent="0.2">
      <c r="B11" s="13"/>
      <c r="C11" s="14" t="s">
        <v>21</v>
      </c>
      <c r="D11" s="15">
        <v>10508791.65</v>
      </c>
      <c r="E11" s="15">
        <v>10465791.65</v>
      </c>
      <c r="F11" s="15">
        <f>D11+E11</f>
        <v>20974583.300000001</v>
      </c>
      <c r="G11" s="15">
        <v>4602878.8600000003</v>
      </c>
      <c r="H11" s="15">
        <v>4602878.8600000003</v>
      </c>
      <c r="I11" s="15">
        <v>4602878.8600000003</v>
      </c>
      <c r="J11" s="15">
        <v>4602878.8600000003</v>
      </c>
      <c r="K11" s="15">
        <f>F11-H11</f>
        <v>16371704.440000001</v>
      </c>
    </row>
    <row r="12" spans="2:11" x14ac:dyDescent="0.2">
      <c r="B12" s="13"/>
      <c r="C12" s="14" t="s">
        <v>22</v>
      </c>
      <c r="D12" s="15">
        <v>350000</v>
      </c>
      <c r="E12" s="15">
        <v>0</v>
      </c>
      <c r="F12" s="15">
        <f t="shared" ref="F12:F17" si="1">D12+E12</f>
        <v>350000</v>
      </c>
      <c r="G12" s="15">
        <v>101041.65</v>
      </c>
      <c r="H12" s="15">
        <v>101041.65</v>
      </c>
      <c r="I12" s="15">
        <v>101041.65</v>
      </c>
      <c r="J12" s="15">
        <v>101041.65</v>
      </c>
      <c r="K12" s="15">
        <f t="shared" ref="K12:K15" si="2">F12-H12</f>
        <v>248958.35</v>
      </c>
    </row>
    <row r="13" spans="2:11" x14ac:dyDescent="0.2">
      <c r="B13" s="13"/>
      <c r="C13" s="14" t="s">
        <v>23</v>
      </c>
      <c r="D13" s="15">
        <v>1661511.61</v>
      </c>
      <c r="E13" s="15">
        <v>1687511.61</v>
      </c>
      <c r="F13" s="15">
        <f t="shared" si="1"/>
        <v>3349023.22</v>
      </c>
      <c r="G13" s="15">
        <v>360285.43</v>
      </c>
      <c r="H13" s="15">
        <v>358560.43</v>
      </c>
      <c r="I13" s="15">
        <v>358560.43</v>
      </c>
      <c r="J13" s="15">
        <v>358560.43</v>
      </c>
      <c r="K13" s="15">
        <f t="shared" si="2"/>
        <v>2990462.79</v>
      </c>
    </row>
    <row r="14" spans="2:11" x14ac:dyDescent="0.2">
      <c r="B14" s="13"/>
      <c r="C14" s="14" t="s">
        <v>24</v>
      </c>
      <c r="D14" s="15">
        <v>2381134.81</v>
      </c>
      <c r="E14" s="15">
        <v>2381134.81</v>
      </c>
      <c r="F14" s="15">
        <f t="shared" si="1"/>
        <v>4762269.62</v>
      </c>
      <c r="G14" s="15">
        <v>831626.38</v>
      </c>
      <c r="H14" s="15">
        <v>831626.38</v>
      </c>
      <c r="I14" s="15">
        <v>831626.38</v>
      </c>
      <c r="J14" s="15">
        <v>831626.38</v>
      </c>
      <c r="K14" s="15">
        <f t="shared" si="2"/>
        <v>3930643.24</v>
      </c>
    </row>
    <row r="15" spans="2:11" x14ac:dyDescent="0.2">
      <c r="B15" s="13"/>
      <c r="C15" s="14" t="s">
        <v>25</v>
      </c>
      <c r="D15" s="15">
        <v>706578.93</v>
      </c>
      <c r="E15" s="15">
        <v>723578.93</v>
      </c>
      <c r="F15" s="15">
        <f t="shared" si="1"/>
        <v>1430157.86</v>
      </c>
      <c r="G15" s="15">
        <v>354808.79</v>
      </c>
      <c r="H15" s="15">
        <v>342705.79</v>
      </c>
      <c r="I15" s="15">
        <v>342705.79</v>
      </c>
      <c r="J15" s="15">
        <v>342705.79</v>
      </c>
      <c r="K15" s="15">
        <f t="shared" si="2"/>
        <v>1087452.07</v>
      </c>
    </row>
    <row r="16" spans="2:11" x14ac:dyDescent="0.2">
      <c r="B16" s="13"/>
      <c r="C16" s="14" t="s">
        <v>26</v>
      </c>
      <c r="D16" s="15">
        <v>0</v>
      </c>
      <c r="E16" s="15">
        <v>0</v>
      </c>
      <c r="F16" s="15">
        <f t="shared" si="1"/>
        <v>0</v>
      </c>
      <c r="G16" s="15">
        <v>0</v>
      </c>
      <c r="H16" s="15">
        <v>0</v>
      </c>
      <c r="I16" s="15">
        <f t="shared" ref="I16:I17" si="3">F16-G16</f>
        <v>0</v>
      </c>
      <c r="J16" s="15"/>
      <c r="K16" s="15"/>
    </row>
    <row r="17" spans="2:11" x14ac:dyDescent="0.2">
      <c r="B17" s="13"/>
      <c r="C17" s="14" t="s">
        <v>27</v>
      </c>
      <c r="D17" s="12">
        <v>0</v>
      </c>
      <c r="E17" s="12">
        <v>0</v>
      </c>
      <c r="F17" s="12">
        <f t="shared" si="1"/>
        <v>0</v>
      </c>
      <c r="G17" s="12">
        <v>0</v>
      </c>
      <c r="H17" s="12">
        <v>0</v>
      </c>
      <c r="I17" s="12">
        <f t="shared" si="3"/>
        <v>0</v>
      </c>
      <c r="J17" s="12"/>
      <c r="K17" s="12"/>
    </row>
    <row r="18" spans="2:11" x14ac:dyDescent="0.2">
      <c r="B18" s="13"/>
      <c r="C18" s="16"/>
      <c r="D18" s="12"/>
      <c r="E18" s="12"/>
      <c r="F18" s="12"/>
      <c r="G18" s="12"/>
      <c r="H18" s="12"/>
      <c r="I18" s="12"/>
      <c r="J18" s="12"/>
      <c r="K18" s="12"/>
    </row>
    <row r="19" spans="2:11" x14ac:dyDescent="0.2">
      <c r="B19" s="10" t="s">
        <v>28</v>
      </c>
      <c r="C19" s="11"/>
      <c r="D19" s="12">
        <f>SUM(D20:D28)</f>
        <v>482850</v>
      </c>
      <c r="E19" s="12">
        <f t="shared" ref="E19:K19" si="4">SUM(E20:E28)</f>
        <v>293900</v>
      </c>
      <c r="F19" s="12">
        <f t="shared" si="4"/>
        <v>776750</v>
      </c>
      <c r="G19" s="12">
        <f t="shared" si="4"/>
        <v>211528.83000000002</v>
      </c>
      <c r="H19" s="12">
        <f t="shared" si="4"/>
        <v>83811.209999999992</v>
      </c>
      <c r="I19" s="12">
        <f t="shared" si="4"/>
        <v>83811.209999999992</v>
      </c>
      <c r="J19" s="12">
        <f t="shared" si="4"/>
        <v>83811.209999999992</v>
      </c>
      <c r="K19" s="12">
        <f t="shared" si="4"/>
        <v>692938.79</v>
      </c>
    </row>
    <row r="20" spans="2:11" ht="25.5" x14ac:dyDescent="0.2">
      <c r="B20" s="17"/>
      <c r="C20" s="18" t="s">
        <v>29</v>
      </c>
      <c r="D20" s="15">
        <v>138350</v>
      </c>
      <c r="E20" s="15">
        <v>115100</v>
      </c>
      <c r="F20" s="15">
        <f>D20+E20</f>
        <v>253450</v>
      </c>
      <c r="G20" s="15">
        <v>36946.67</v>
      </c>
      <c r="H20" s="15">
        <v>15803.17</v>
      </c>
      <c r="I20" s="15">
        <v>15803.17</v>
      </c>
      <c r="J20" s="15">
        <v>15803.17</v>
      </c>
      <c r="K20" s="15">
        <f t="shared" ref="K20:K27" si="5">F20-H20</f>
        <v>237646.83</v>
      </c>
    </row>
    <row r="21" spans="2:11" x14ac:dyDescent="0.2">
      <c r="B21" s="17"/>
      <c r="C21" s="18" t="s">
        <v>30</v>
      </c>
      <c r="D21" s="15">
        <v>17000</v>
      </c>
      <c r="E21" s="15">
        <v>28500</v>
      </c>
      <c r="F21" s="15">
        <f t="shared" ref="F21:F27" si="6">D21+E21</f>
        <v>45500</v>
      </c>
      <c r="G21" s="15">
        <v>3664.5</v>
      </c>
      <c r="H21" s="15">
        <v>3369.5</v>
      </c>
      <c r="I21" s="15">
        <v>3369.5</v>
      </c>
      <c r="J21" s="15">
        <v>3369.5</v>
      </c>
      <c r="K21" s="15">
        <f t="shared" si="5"/>
        <v>42130.5</v>
      </c>
    </row>
    <row r="22" spans="2:11" x14ac:dyDescent="0.2">
      <c r="B22" s="17"/>
      <c r="C22" s="18" t="s">
        <v>31</v>
      </c>
      <c r="D22" s="15">
        <v>1500</v>
      </c>
      <c r="E22" s="15">
        <v>2500</v>
      </c>
      <c r="F22" s="15">
        <f t="shared" si="6"/>
        <v>4000</v>
      </c>
      <c r="G22" s="15">
        <v>4000</v>
      </c>
      <c r="H22" s="15">
        <v>0</v>
      </c>
      <c r="I22" s="15">
        <v>0</v>
      </c>
      <c r="J22" s="15">
        <v>0</v>
      </c>
      <c r="K22" s="15">
        <f t="shared" si="5"/>
        <v>4000</v>
      </c>
    </row>
    <row r="23" spans="2:11" x14ac:dyDescent="0.2">
      <c r="B23" s="17"/>
      <c r="C23" s="18" t="s">
        <v>32</v>
      </c>
      <c r="D23" s="15">
        <v>45000</v>
      </c>
      <c r="E23" s="15">
        <v>2003</v>
      </c>
      <c r="F23" s="15">
        <f t="shared" si="6"/>
        <v>47003</v>
      </c>
      <c r="G23" s="15">
        <v>15359.96</v>
      </c>
      <c r="H23" s="15">
        <v>14359.96</v>
      </c>
      <c r="I23" s="15">
        <v>14359.96</v>
      </c>
      <c r="J23" s="15">
        <v>14359.96</v>
      </c>
      <c r="K23" s="15">
        <f t="shared" si="5"/>
        <v>32643.040000000001</v>
      </c>
    </row>
    <row r="24" spans="2:11" x14ac:dyDescent="0.2">
      <c r="B24" s="17"/>
      <c r="C24" s="18" t="s">
        <v>33</v>
      </c>
      <c r="D24" s="15">
        <v>64500</v>
      </c>
      <c r="E24" s="15">
        <v>21000</v>
      </c>
      <c r="F24" s="15">
        <f t="shared" si="6"/>
        <v>85500</v>
      </c>
      <c r="G24" s="15">
        <v>62800</v>
      </c>
      <c r="H24" s="15">
        <v>0</v>
      </c>
      <c r="I24" s="15">
        <v>0</v>
      </c>
      <c r="J24" s="15">
        <v>0</v>
      </c>
      <c r="K24" s="15">
        <f t="shared" si="5"/>
        <v>85500</v>
      </c>
    </row>
    <row r="25" spans="2:11" x14ac:dyDescent="0.2">
      <c r="B25" s="17"/>
      <c r="C25" s="18" t="s">
        <v>34</v>
      </c>
      <c r="D25" s="15">
        <v>105000</v>
      </c>
      <c r="E25" s="15">
        <v>85000</v>
      </c>
      <c r="F25" s="15">
        <f t="shared" si="6"/>
        <v>190000</v>
      </c>
      <c r="G25" s="15">
        <v>52034.01</v>
      </c>
      <c r="H25" s="15">
        <v>49753.52</v>
      </c>
      <c r="I25" s="15">
        <v>49753.52</v>
      </c>
      <c r="J25" s="15">
        <v>49753.52</v>
      </c>
      <c r="K25" s="15">
        <f t="shared" si="5"/>
        <v>140246.48000000001</v>
      </c>
    </row>
    <row r="26" spans="2:11" x14ac:dyDescent="0.2">
      <c r="B26" s="17"/>
      <c r="C26" s="18" t="s">
        <v>35</v>
      </c>
      <c r="D26" s="15">
        <v>55000</v>
      </c>
      <c r="E26" s="15">
        <v>15000</v>
      </c>
      <c r="F26" s="15">
        <f t="shared" si="6"/>
        <v>70000</v>
      </c>
      <c r="G26" s="15">
        <v>28698.63</v>
      </c>
      <c r="H26" s="15">
        <v>0</v>
      </c>
      <c r="I26" s="15">
        <v>0</v>
      </c>
      <c r="J26" s="15">
        <v>0</v>
      </c>
      <c r="K26" s="15">
        <f t="shared" si="5"/>
        <v>70000</v>
      </c>
    </row>
    <row r="27" spans="2:11" x14ac:dyDescent="0.2">
      <c r="B27" s="17"/>
      <c r="C27" s="18" t="s">
        <v>36</v>
      </c>
      <c r="D27" s="15">
        <v>56500</v>
      </c>
      <c r="E27" s="15">
        <v>24797</v>
      </c>
      <c r="F27" s="15">
        <f t="shared" si="6"/>
        <v>81297</v>
      </c>
      <c r="G27" s="15">
        <v>8025.06</v>
      </c>
      <c r="H27" s="15">
        <v>525.05999999999995</v>
      </c>
      <c r="I27" s="15">
        <v>525.05999999999995</v>
      </c>
      <c r="J27" s="15">
        <v>525.05999999999995</v>
      </c>
      <c r="K27" s="15">
        <f t="shared" si="5"/>
        <v>80771.94</v>
      </c>
    </row>
    <row r="28" spans="2:11" x14ac:dyDescent="0.2">
      <c r="B28" s="17"/>
      <c r="C28" s="18" t="s">
        <v>37</v>
      </c>
      <c r="D28" s="15">
        <v>0</v>
      </c>
      <c r="E28" s="15">
        <v>0</v>
      </c>
      <c r="F28" s="15">
        <f t="shared" ref="F28:F50" si="7">+D28+E28</f>
        <v>0</v>
      </c>
      <c r="G28" s="15"/>
      <c r="H28" s="15"/>
      <c r="I28" s="15"/>
      <c r="J28" s="15">
        <v>0</v>
      </c>
      <c r="K28" s="15">
        <f t="shared" ref="K28:K50" si="8">+F28-H28</f>
        <v>0</v>
      </c>
    </row>
    <row r="29" spans="2:11" x14ac:dyDescent="0.2">
      <c r="B29" s="10" t="s">
        <v>38</v>
      </c>
      <c r="C29" s="11"/>
      <c r="D29" s="15">
        <f>SUM(D30:D38)</f>
        <v>3350075</v>
      </c>
      <c r="E29" s="15">
        <f>SUM(E30:E38)</f>
        <v>1708935.92</v>
      </c>
      <c r="F29" s="15">
        <f t="shared" si="7"/>
        <v>5059010.92</v>
      </c>
      <c r="G29" s="15"/>
      <c r="H29" s="15">
        <f>SUM(H30:H38)</f>
        <v>933734.01</v>
      </c>
      <c r="I29" s="15"/>
      <c r="J29" s="15">
        <f>SUM(J30:J38)</f>
        <v>933734.01</v>
      </c>
      <c r="K29" s="15">
        <f t="shared" si="8"/>
        <v>4125276.91</v>
      </c>
    </row>
    <row r="30" spans="2:11" x14ac:dyDescent="0.2">
      <c r="B30" s="17"/>
      <c r="C30" s="18" t="s">
        <v>39</v>
      </c>
      <c r="D30" s="15">
        <v>577399</v>
      </c>
      <c r="E30" s="15">
        <v>291609</v>
      </c>
      <c r="F30" s="15">
        <f>D30+E30</f>
        <v>869008</v>
      </c>
      <c r="G30" s="15">
        <v>186277</v>
      </c>
      <c r="H30" s="15">
        <v>184045</v>
      </c>
      <c r="I30" s="15">
        <v>184045</v>
      </c>
      <c r="J30" s="15">
        <v>184045</v>
      </c>
      <c r="K30" s="15">
        <f t="shared" ref="K30:K38" si="9">F30-H30</f>
        <v>684963</v>
      </c>
    </row>
    <row r="31" spans="2:11" x14ac:dyDescent="0.2">
      <c r="B31" s="17"/>
      <c r="C31" s="18" t="s">
        <v>40</v>
      </c>
      <c r="D31" s="15">
        <v>180000</v>
      </c>
      <c r="E31" s="15">
        <v>56228.98</v>
      </c>
      <c r="F31" s="15">
        <f t="shared" ref="F31:F38" si="10">D31+E31</f>
        <v>236228.98</v>
      </c>
      <c r="G31" s="15">
        <v>63768.98</v>
      </c>
      <c r="H31" s="15">
        <v>63768.98</v>
      </c>
      <c r="I31" s="15">
        <v>63768.98</v>
      </c>
      <c r="J31" s="15">
        <v>63768.98</v>
      </c>
      <c r="K31" s="15">
        <f t="shared" si="9"/>
        <v>172460</v>
      </c>
    </row>
    <row r="32" spans="2:11" x14ac:dyDescent="0.2">
      <c r="B32" s="17"/>
      <c r="C32" s="18" t="s">
        <v>41</v>
      </c>
      <c r="D32" s="15">
        <v>567000</v>
      </c>
      <c r="E32" s="15">
        <v>242000</v>
      </c>
      <c r="F32" s="15">
        <f t="shared" si="10"/>
        <v>809000</v>
      </c>
      <c r="G32" s="15">
        <v>91568.39</v>
      </c>
      <c r="H32" s="15">
        <v>91568.39</v>
      </c>
      <c r="I32" s="15">
        <v>91568.39</v>
      </c>
      <c r="J32" s="15">
        <v>91568.39</v>
      </c>
      <c r="K32" s="15">
        <f t="shared" si="9"/>
        <v>717431.61</v>
      </c>
    </row>
    <row r="33" spans="2:11" x14ac:dyDescent="0.2">
      <c r="B33" s="17"/>
      <c r="C33" s="18" t="s">
        <v>42</v>
      </c>
      <c r="D33" s="15">
        <v>30000</v>
      </c>
      <c r="E33" s="15">
        <v>30000</v>
      </c>
      <c r="F33" s="15">
        <f t="shared" si="10"/>
        <v>60000</v>
      </c>
      <c r="G33" s="15">
        <v>0</v>
      </c>
      <c r="H33" s="15">
        <v>0</v>
      </c>
      <c r="I33" s="15">
        <v>0</v>
      </c>
      <c r="J33" s="15">
        <v>0</v>
      </c>
      <c r="K33" s="15">
        <f t="shared" si="9"/>
        <v>60000</v>
      </c>
    </row>
    <row r="34" spans="2:11" ht="17.25" customHeight="1" x14ac:dyDescent="0.2">
      <c r="B34" s="17"/>
      <c r="C34" s="18" t="s">
        <v>43</v>
      </c>
      <c r="D34" s="15">
        <v>1135170</v>
      </c>
      <c r="E34" s="15">
        <v>443850</v>
      </c>
      <c r="F34" s="15">
        <f t="shared" si="10"/>
        <v>1579020</v>
      </c>
      <c r="G34" s="15">
        <v>527035.66</v>
      </c>
      <c r="H34" s="15">
        <v>423069.84</v>
      </c>
      <c r="I34" s="15">
        <v>423069.84</v>
      </c>
      <c r="J34" s="15">
        <v>423069.84</v>
      </c>
      <c r="K34" s="15">
        <f t="shared" si="9"/>
        <v>1155950.1599999999</v>
      </c>
    </row>
    <row r="35" spans="2:11" x14ac:dyDescent="0.2">
      <c r="B35" s="17"/>
      <c r="C35" s="18" t="s">
        <v>44</v>
      </c>
      <c r="D35" s="15">
        <v>91500</v>
      </c>
      <c r="E35" s="15">
        <v>91500</v>
      </c>
      <c r="F35" s="15">
        <f t="shared" si="10"/>
        <v>183000</v>
      </c>
      <c r="G35" s="15">
        <v>0</v>
      </c>
      <c r="H35" s="15">
        <v>0</v>
      </c>
      <c r="I35" s="15">
        <v>0</v>
      </c>
      <c r="J35" s="15">
        <v>0</v>
      </c>
      <c r="K35" s="15">
        <f t="shared" si="9"/>
        <v>183000</v>
      </c>
    </row>
    <row r="36" spans="2:11" x14ac:dyDescent="0.2">
      <c r="B36" s="17"/>
      <c r="C36" s="18" t="s">
        <v>45</v>
      </c>
      <c r="D36" s="15">
        <v>60750</v>
      </c>
      <c r="E36" s="15">
        <v>44700</v>
      </c>
      <c r="F36" s="15">
        <f t="shared" si="10"/>
        <v>105450</v>
      </c>
      <c r="G36" s="15">
        <v>19045</v>
      </c>
      <c r="H36" s="15">
        <v>16642</v>
      </c>
      <c r="I36" s="15">
        <v>16642</v>
      </c>
      <c r="J36" s="15">
        <v>16642</v>
      </c>
      <c r="K36" s="15">
        <f t="shared" si="9"/>
        <v>88808</v>
      </c>
    </row>
    <row r="37" spans="2:11" x14ac:dyDescent="0.2">
      <c r="B37" s="17"/>
      <c r="C37" s="18" t="s">
        <v>46</v>
      </c>
      <c r="D37" s="15">
        <v>175100</v>
      </c>
      <c r="E37" s="15">
        <v>55100</v>
      </c>
      <c r="F37" s="15">
        <f t="shared" si="10"/>
        <v>230200</v>
      </c>
      <c r="G37" s="15">
        <v>46601.5</v>
      </c>
      <c r="H37" s="15">
        <v>46564.5</v>
      </c>
      <c r="I37" s="15">
        <v>46564.5</v>
      </c>
      <c r="J37" s="15">
        <v>46564.5</v>
      </c>
      <c r="K37" s="15">
        <f t="shared" si="9"/>
        <v>183635.5</v>
      </c>
    </row>
    <row r="38" spans="2:11" x14ac:dyDescent="0.2">
      <c r="B38" s="17"/>
      <c r="C38" s="18" t="s">
        <v>47</v>
      </c>
      <c r="D38" s="15">
        <v>533156</v>
      </c>
      <c r="E38" s="15">
        <v>453947.94</v>
      </c>
      <c r="F38" s="15">
        <f t="shared" si="10"/>
        <v>987103.94</v>
      </c>
      <c r="G38" s="15">
        <v>108816.8</v>
      </c>
      <c r="H38" s="15">
        <v>108075.3</v>
      </c>
      <c r="I38" s="15">
        <v>108075.3</v>
      </c>
      <c r="J38" s="15">
        <v>108075.3</v>
      </c>
      <c r="K38" s="15">
        <f t="shared" si="9"/>
        <v>879028.6399999999</v>
      </c>
    </row>
    <row r="39" spans="2:11" x14ac:dyDescent="0.2">
      <c r="B39" s="10" t="s">
        <v>48</v>
      </c>
      <c r="C39" s="11"/>
      <c r="D39" s="12">
        <f>SUM(D40:D40)</f>
        <v>100000</v>
      </c>
      <c r="E39" s="12">
        <f>SUM(E40:E40)</f>
        <v>2500</v>
      </c>
      <c r="F39" s="12">
        <f t="shared" si="7"/>
        <v>102500</v>
      </c>
      <c r="G39" s="12"/>
      <c r="H39" s="12">
        <f>SUM(H40:H40)</f>
        <v>10420</v>
      </c>
      <c r="I39" s="12"/>
      <c r="J39" s="12">
        <f>SUM(J40:J40)</f>
        <v>10420</v>
      </c>
      <c r="K39" s="12">
        <f t="shared" si="8"/>
        <v>92080</v>
      </c>
    </row>
    <row r="40" spans="2:11" x14ac:dyDescent="0.2">
      <c r="B40" s="17"/>
      <c r="C40" s="18" t="s">
        <v>49</v>
      </c>
      <c r="D40" s="15">
        <v>100000</v>
      </c>
      <c r="E40" s="15">
        <v>2500</v>
      </c>
      <c r="F40" s="15">
        <f>D40+E40</f>
        <v>102500</v>
      </c>
      <c r="G40" s="15">
        <v>10660</v>
      </c>
      <c r="H40" s="15">
        <v>10420</v>
      </c>
      <c r="I40" s="15">
        <v>10420</v>
      </c>
      <c r="J40" s="15">
        <v>10420</v>
      </c>
      <c r="K40" s="15">
        <f t="shared" ref="K40" si="11">F40-H40</f>
        <v>92080</v>
      </c>
    </row>
    <row r="41" spans="2:11" x14ac:dyDescent="0.2">
      <c r="B41" s="10" t="s">
        <v>50</v>
      </c>
      <c r="C41" s="11"/>
      <c r="D41" s="12">
        <f>SUM(D42:D45)</f>
        <v>327830</v>
      </c>
      <c r="E41" s="12">
        <f t="shared" ref="E41:K41" si="12">SUM(E42:E45)</f>
        <v>1059324.24</v>
      </c>
      <c r="F41" s="12">
        <f t="shared" si="12"/>
        <v>1387154.24</v>
      </c>
      <c r="G41" s="12">
        <f t="shared" si="12"/>
        <v>700451.58</v>
      </c>
      <c r="H41" s="12">
        <f t="shared" si="12"/>
        <v>0</v>
      </c>
      <c r="I41" s="12">
        <f t="shared" si="12"/>
        <v>0</v>
      </c>
      <c r="J41" s="12">
        <f t="shared" si="12"/>
        <v>0</v>
      </c>
      <c r="K41" s="12">
        <f t="shared" si="12"/>
        <v>1387154.24</v>
      </c>
    </row>
    <row r="42" spans="2:11" x14ac:dyDescent="0.2">
      <c r="B42" s="17"/>
      <c r="C42" s="18" t="s">
        <v>51</v>
      </c>
      <c r="D42" s="15">
        <v>327830</v>
      </c>
      <c r="E42" s="15">
        <v>967824.24</v>
      </c>
      <c r="F42" s="15">
        <f>D42+E42</f>
        <v>1295654.24</v>
      </c>
      <c r="G42" s="15">
        <v>628827.63</v>
      </c>
      <c r="H42" s="15">
        <v>0</v>
      </c>
      <c r="I42" s="15">
        <v>0</v>
      </c>
      <c r="J42" s="15">
        <v>0</v>
      </c>
      <c r="K42" s="15">
        <f t="shared" ref="K42:K45" si="13">F42-H42</f>
        <v>1295654.24</v>
      </c>
    </row>
    <row r="43" spans="2:11" x14ac:dyDescent="0.2">
      <c r="B43" s="17"/>
      <c r="C43" s="18" t="s">
        <v>52</v>
      </c>
      <c r="D43" s="15"/>
      <c r="E43" s="15">
        <v>0</v>
      </c>
      <c r="F43" s="15">
        <f t="shared" ref="F43:F45" si="14">D43+E43</f>
        <v>0</v>
      </c>
      <c r="G43" s="15">
        <v>8623.9500000000007</v>
      </c>
      <c r="H43" s="15">
        <v>0</v>
      </c>
      <c r="I43" s="15">
        <v>0</v>
      </c>
      <c r="J43" s="15">
        <v>0</v>
      </c>
      <c r="K43" s="15">
        <f t="shared" si="13"/>
        <v>0</v>
      </c>
    </row>
    <row r="44" spans="2:11" x14ac:dyDescent="0.2">
      <c r="B44" s="17"/>
      <c r="C44" s="18" t="s">
        <v>53</v>
      </c>
      <c r="D44" s="15"/>
      <c r="E44" s="15">
        <v>20000</v>
      </c>
      <c r="F44" s="15">
        <f t="shared" si="14"/>
        <v>20000</v>
      </c>
      <c r="G44" s="15">
        <v>20000</v>
      </c>
      <c r="H44" s="15">
        <v>0</v>
      </c>
      <c r="I44" s="15">
        <v>0</v>
      </c>
      <c r="J44" s="15">
        <v>0</v>
      </c>
      <c r="K44" s="15">
        <f t="shared" si="13"/>
        <v>20000</v>
      </c>
    </row>
    <row r="45" spans="2:11" x14ac:dyDescent="0.2">
      <c r="B45" s="17"/>
      <c r="C45" s="18" t="s">
        <v>54</v>
      </c>
      <c r="D45" s="15"/>
      <c r="E45" s="15">
        <v>71500</v>
      </c>
      <c r="F45" s="15">
        <f t="shared" si="14"/>
        <v>71500</v>
      </c>
      <c r="G45" s="15">
        <v>43000</v>
      </c>
      <c r="H45" s="15">
        <v>0</v>
      </c>
      <c r="I45" s="15">
        <v>0</v>
      </c>
      <c r="J45" s="15">
        <v>0</v>
      </c>
      <c r="K45" s="15">
        <f t="shared" si="13"/>
        <v>71500</v>
      </c>
    </row>
    <row r="46" spans="2:11" x14ac:dyDescent="0.2">
      <c r="B46" s="10" t="s">
        <v>55</v>
      </c>
      <c r="C46" s="19"/>
      <c r="D46" s="15">
        <f>+D47</f>
        <v>0</v>
      </c>
      <c r="E46" s="15">
        <f t="shared" ref="E46:K46" si="15">+E47</f>
        <v>0</v>
      </c>
      <c r="F46" s="15">
        <f t="shared" si="15"/>
        <v>0</v>
      </c>
      <c r="G46" s="15">
        <f t="shared" si="15"/>
        <v>0</v>
      </c>
      <c r="H46" s="15">
        <f t="shared" si="15"/>
        <v>0</v>
      </c>
      <c r="I46" s="15">
        <f t="shared" si="15"/>
        <v>0</v>
      </c>
      <c r="J46" s="15">
        <f t="shared" si="15"/>
        <v>0</v>
      </c>
      <c r="K46" s="15">
        <f t="shared" si="15"/>
        <v>0</v>
      </c>
    </row>
    <row r="47" spans="2:11" x14ac:dyDescent="0.2">
      <c r="B47" s="17"/>
      <c r="C47" s="18" t="s">
        <v>56</v>
      </c>
      <c r="D47" s="15"/>
      <c r="E47" s="15"/>
      <c r="F47" s="15"/>
      <c r="G47" s="15"/>
      <c r="H47" s="15"/>
      <c r="I47" s="15"/>
      <c r="J47" s="15"/>
      <c r="K47" s="12"/>
    </row>
    <row r="48" spans="2:11" x14ac:dyDescent="0.2">
      <c r="B48" s="10" t="s">
        <v>57</v>
      </c>
      <c r="C48" s="19"/>
      <c r="D48" s="12">
        <f>SUM(D49:D50)</f>
        <v>1022743.92</v>
      </c>
      <c r="E48" s="12">
        <f t="shared" ref="E48:K48" si="16">SUM(E49:E50)</f>
        <v>1025084.9</v>
      </c>
      <c r="F48" s="12">
        <f t="shared" si="16"/>
        <v>2047828.82</v>
      </c>
      <c r="G48" s="12">
        <f t="shared" si="16"/>
        <v>0</v>
      </c>
      <c r="H48" s="12">
        <f t="shared" si="16"/>
        <v>0</v>
      </c>
      <c r="I48" s="12">
        <f t="shared" si="16"/>
        <v>0</v>
      </c>
      <c r="J48" s="12">
        <f t="shared" si="16"/>
        <v>0</v>
      </c>
      <c r="K48" s="12">
        <f t="shared" si="16"/>
        <v>2047828.82</v>
      </c>
    </row>
    <row r="49" spans="1:12" x14ac:dyDescent="0.2">
      <c r="B49" s="17"/>
      <c r="C49" s="18" t="s">
        <v>58</v>
      </c>
      <c r="D49" s="15">
        <v>1022743.92</v>
      </c>
      <c r="E49" s="15">
        <v>1025084.9</v>
      </c>
      <c r="F49" s="15">
        <f>D49+E49</f>
        <v>2047828.82</v>
      </c>
      <c r="G49" s="15">
        <v>0</v>
      </c>
      <c r="H49" s="15">
        <v>0</v>
      </c>
      <c r="I49" s="15">
        <v>0</v>
      </c>
      <c r="J49" s="15">
        <v>0</v>
      </c>
      <c r="K49" s="15">
        <f t="shared" ref="K49" si="17">F49-H49</f>
        <v>2047828.82</v>
      </c>
    </row>
    <row r="50" spans="1:12" x14ac:dyDescent="0.2">
      <c r="B50" s="17"/>
      <c r="C50" s="18" t="s">
        <v>59</v>
      </c>
      <c r="D50" s="15">
        <v>0</v>
      </c>
      <c r="E50" s="15">
        <v>0</v>
      </c>
      <c r="F50" s="15">
        <f t="shared" si="7"/>
        <v>0</v>
      </c>
      <c r="G50" s="15"/>
      <c r="H50" s="15"/>
      <c r="I50" s="15"/>
      <c r="J50" s="15">
        <v>0</v>
      </c>
      <c r="K50" s="12">
        <f t="shared" si="8"/>
        <v>0</v>
      </c>
    </row>
    <row r="51" spans="1:12" s="24" customFormat="1" x14ac:dyDescent="0.2">
      <c r="A51" s="20"/>
      <c r="B51" s="21"/>
      <c r="C51" s="22" t="s">
        <v>60</v>
      </c>
      <c r="D51" s="23">
        <f>+D10+D19+D29+D39+D41+D46+D48</f>
        <v>20891515.920000002</v>
      </c>
      <c r="E51" s="23">
        <f t="shared" ref="E51:K51" si="18">+E10+E19+E29+E39+E41+E46+E48</f>
        <v>19347762.059999999</v>
      </c>
      <c r="F51" s="23">
        <f t="shared" si="18"/>
        <v>40239277.980000004</v>
      </c>
      <c r="G51" s="23">
        <f t="shared" si="18"/>
        <v>7162621.5200000005</v>
      </c>
      <c r="H51" s="23">
        <f t="shared" si="18"/>
        <v>7264778.3300000001</v>
      </c>
      <c r="I51" s="23">
        <f t="shared" si="18"/>
        <v>6320624.3200000003</v>
      </c>
      <c r="J51" s="23">
        <f t="shared" si="18"/>
        <v>7264778.3300000001</v>
      </c>
      <c r="K51" s="23">
        <f t="shared" si="18"/>
        <v>32974499.649999999</v>
      </c>
      <c r="L51" s="20"/>
    </row>
    <row r="53" spans="1:12" x14ac:dyDescent="0.2">
      <c r="B53" s="1" t="s">
        <v>0</v>
      </c>
      <c r="F53" s="25"/>
      <c r="G53" s="25"/>
      <c r="H53" s="25"/>
      <c r="I53" s="25"/>
      <c r="J53" s="25"/>
      <c r="K53" s="25"/>
    </row>
    <row r="55" spans="1:12" x14ac:dyDescent="0.2">
      <c r="D55" s="25" t="str">
        <f>IF(D52=[1]CAdmon!D37," ","ERROR")</f>
        <v xml:space="preserve"> </v>
      </c>
      <c r="E55" s="25" t="str">
        <f>IF(E52=[1]CAdmon!E37," ","ERROR")</f>
        <v xml:space="preserve"> </v>
      </c>
      <c r="F55" s="25" t="str">
        <f>IF(F52=[1]CAdmon!F37," ","ERROR")</f>
        <v xml:space="preserve"> </v>
      </c>
      <c r="G55" s="25"/>
      <c r="H55" s="25" t="str">
        <f>IF(H52=[1]CAdmon!H37," ","ERROR")</f>
        <v xml:space="preserve"> </v>
      </c>
      <c r="I55" s="25"/>
      <c r="J55" s="25" t="str">
        <f>IF(J52=[1]CAdmon!J37," ","ERROR")</f>
        <v xml:space="preserve"> </v>
      </c>
      <c r="K55" s="25" t="str">
        <f>IF(K52=[1]CAdmon!K37," ","ERROR")</f>
        <v xml:space="preserve"> </v>
      </c>
    </row>
    <row r="56" spans="1:12" x14ac:dyDescent="0.2">
      <c r="C56" s="26" t="s">
        <v>61</v>
      </c>
      <c r="F56" s="26" t="s">
        <v>62</v>
      </c>
      <c r="G56" s="26"/>
      <c r="H56" s="26"/>
      <c r="I56" s="26"/>
      <c r="J56" s="26"/>
      <c r="K56" s="26"/>
    </row>
    <row r="57" spans="1:12" x14ac:dyDescent="0.2">
      <c r="C57" s="27" t="s">
        <v>1</v>
      </c>
      <c r="F57" s="28" t="s">
        <v>63</v>
      </c>
      <c r="G57" s="28"/>
      <c r="H57" s="28"/>
      <c r="I57" s="28"/>
      <c r="J57" s="28"/>
      <c r="K57" s="28"/>
    </row>
    <row r="58" spans="1:12" x14ac:dyDescent="0.2">
      <c r="C58" s="27" t="s">
        <v>64</v>
      </c>
      <c r="F58" s="29" t="s">
        <v>2</v>
      </c>
      <c r="G58" s="29"/>
      <c r="H58" s="29"/>
      <c r="I58" s="29"/>
      <c r="J58" s="29"/>
      <c r="K58" s="29"/>
    </row>
  </sheetData>
  <mergeCells count="16">
    <mergeCell ref="B46:C46"/>
    <mergeCell ref="B48:C48"/>
    <mergeCell ref="F57:K57"/>
    <mergeCell ref="F58:K58"/>
    <mergeCell ref="K7:K8"/>
    <mergeCell ref="B10:C10"/>
    <mergeCell ref="B19:C19"/>
    <mergeCell ref="B29:C29"/>
    <mergeCell ref="B39:C39"/>
    <mergeCell ref="B41:C41"/>
    <mergeCell ref="B1:K1"/>
    <mergeCell ref="B2:K2"/>
    <mergeCell ref="B3:K3"/>
    <mergeCell ref="D5:H5"/>
    <mergeCell ref="B7:C9"/>
    <mergeCell ref="D7:J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2018-05-07T16:41:32Z</dcterms:created>
  <dcterms:modified xsi:type="dcterms:W3CDTF">2018-05-07T16:47:30Z</dcterms:modified>
</cp:coreProperties>
</file>